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ill and Ian\Documents\EXCEL\"/>
    </mc:Choice>
  </mc:AlternateContent>
  <xr:revisionPtr revIDLastSave="0" documentId="13_ncr:1_{9907ED72-7BA3-45BB-8E16-99AAC9E36F8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 2020-2021" sheetId="25" r:id="rId1"/>
    <sheet name="Summary" sheetId="28" r:id="rId2"/>
    <sheet name="P &amp; L Summary" sheetId="26" r:id="rId3"/>
  </sheets>
  <externalReferences>
    <externalReference r:id="rId4"/>
  </externalReferenc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45" i="28" l="1"/>
  <c r="C40" i="28"/>
  <c r="H36" i="28"/>
  <c r="G36" i="28"/>
  <c r="H34" i="28"/>
  <c r="G34" i="28"/>
  <c r="H32" i="28"/>
  <c r="G32" i="28"/>
  <c r="H30" i="28"/>
  <c r="G30" i="28"/>
  <c r="H24" i="28"/>
  <c r="G24" i="28"/>
  <c r="H21" i="28"/>
  <c r="G21" i="28"/>
  <c r="I19" i="28"/>
  <c r="H19" i="28"/>
  <c r="G19" i="28"/>
  <c r="H17" i="28"/>
  <c r="G17" i="28"/>
  <c r="I15" i="28"/>
  <c r="H15" i="28"/>
  <c r="G15" i="28"/>
  <c r="H13" i="28"/>
  <c r="H40" i="28" s="1"/>
  <c r="I40" i="28" s="1"/>
  <c r="G13" i="28"/>
  <c r="G8" i="28"/>
  <c r="G40" i="28" s="1"/>
  <c r="F27" i="26"/>
  <c r="F25" i="26"/>
  <c r="F24" i="26"/>
  <c r="F23" i="26"/>
  <c r="F22" i="26"/>
  <c r="F20" i="26"/>
  <c r="F19" i="26"/>
  <c r="F18" i="26"/>
  <c r="F28" i="26" s="1"/>
  <c r="F32" i="26" s="1"/>
  <c r="F15" i="26"/>
  <c r="F16" i="26" s="1"/>
  <c r="F31" i="26" s="1"/>
  <c r="F7" i="26"/>
  <c r="K42" i="28" l="1"/>
  <c r="K40" i="28"/>
  <c r="F33" i="26"/>
  <c r="K56" i="25" l="1"/>
  <c r="J56" i="25"/>
  <c r="L9" i="25"/>
  <c r="L56" i="25" l="1"/>
</calcChain>
</file>

<file path=xl/sharedStrings.xml><?xml version="1.0" encoding="utf-8"?>
<sst xmlns="http://schemas.openxmlformats.org/spreadsheetml/2006/main" count="151" uniqueCount="78">
  <si>
    <t>£</t>
  </si>
  <si>
    <t>Movement</t>
  </si>
  <si>
    <t>Membership:</t>
  </si>
  <si>
    <t>Social:</t>
  </si>
  <si>
    <t>Kit/Clothing:</t>
  </si>
  <si>
    <t>Abbey Road:</t>
  </si>
  <si>
    <t>Track:</t>
  </si>
  <si>
    <t>Coaching:</t>
  </si>
  <si>
    <t>Cross Country:</t>
  </si>
  <si>
    <t>Track and Field</t>
  </si>
  <si>
    <t>Fell and Trail</t>
  </si>
  <si>
    <t>Clubmark:</t>
  </si>
  <si>
    <t>Miscellaneous:</t>
  </si>
  <si>
    <t>:</t>
  </si>
  <si>
    <t>IT Maintenace and Development:</t>
  </si>
  <si>
    <t>Summary of Quakers Running Club income and costs</t>
  </si>
  <si>
    <t>Summary report prepared by Ian Hart- Quakers Running Club Treasurer.</t>
  </si>
  <si>
    <t>Audit:</t>
  </si>
  <si>
    <t xml:space="preserve">Includes income received from subscriptions in advance for the period </t>
  </si>
  <si>
    <t>Purchase and sale of QRC kit. Kit stock held at Abbey Road has been accounted</t>
  </si>
  <si>
    <t>Quakers Running Club Operations Report for the period April 01st 2021 to March 31st 2022</t>
  </si>
  <si>
    <t>HSBC opening position as at April 01st 2021</t>
  </si>
  <si>
    <t>HSBC closing position as at March 31st 2022</t>
  </si>
  <si>
    <t>April 2022 to March 2023 and does not include England Athletics costs for the</t>
  </si>
  <si>
    <t>same period. The figure includes the England Athletics costs for April 2021 to March 2022.</t>
  </si>
  <si>
    <t>Income</t>
  </si>
  <si>
    <t>Costs</t>
  </si>
  <si>
    <t>A mixture of costs and income, Lockdown T Shirts, Bonus Ball,and Christmas Ball.</t>
  </si>
  <si>
    <t xml:space="preserve">for in the figures reported when purchased. </t>
  </si>
  <si>
    <t>Hire of Abbey Road field during  September 2021 to March 2022.</t>
  </si>
  <si>
    <t>February 2022.</t>
  </si>
  <si>
    <t xml:space="preserve">Hire of Eastbourne track on the first and third Monday of each month. Only for April 2021 to  </t>
  </si>
  <si>
    <t xml:space="preserve">Costs for the course for new Cirf.  </t>
  </si>
  <si>
    <t>April 2022 (£392)</t>
  </si>
  <si>
    <t>Income from members for X/C fees and main cost for new tent (£400). NYSD Fees to be paid in</t>
  </si>
  <si>
    <t>NYSD Fees for the period 2021/2022 not yet received.</t>
  </si>
  <si>
    <t>LDWA affiliated membership 20212</t>
  </si>
  <si>
    <t>Payment related to four coaches safeguarding course costs</t>
  </si>
  <si>
    <t>Costs for bank charges, audit costs, and flowers</t>
  </si>
  <si>
    <t>Website hosting, monthly payment options and woo commerce costs</t>
  </si>
  <si>
    <t>Edinburgh Trip also included in the figure. Figure does not include any donations we will be</t>
  </si>
  <si>
    <t>forwarding after March 2022.</t>
  </si>
  <si>
    <t>Quakers Running Club Accounts April 01st 2021 to March 31st 2022</t>
  </si>
  <si>
    <t>April 01st 2021 to  March 31st 2022</t>
  </si>
  <si>
    <t>Bank</t>
  </si>
  <si>
    <t>Opening</t>
  </si>
  <si>
    <t>Closing</t>
  </si>
  <si>
    <t>Balance £</t>
  </si>
  <si>
    <t>Movement £</t>
  </si>
  <si>
    <t>Membership</t>
  </si>
  <si>
    <t>Social inc. Club Trips</t>
  </si>
  <si>
    <t>Kit/Clothing</t>
  </si>
  <si>
    <t>Abbey Road</t>
  </si>
  <si>
    <t>Track</t>
  </si>
  <si>
    <t>Coaching inc First Aid</t>
  </si>
  <si>
    <t>X-Country</t>
  </si>
  <si>
    <t>Track &amp; Field</t>
  </si>
  <si>
    <t>Fell &amp; Trail</t>
  </si>
  <si>
    <t>Clubmark</t>
  </si>
  <si>
    <t>Misc</t>
  </si>
  <si>
    <t>IT Maintenance/Development</t>
  </si>
  <si>
    <t>Summary</t>
  </si>
  <si>
    <t>Membership + Social + Kit + X/C</t>
  </si>
  <si>
    <t>Total Movement</t>
  </si>
  <si>
    <t>Quakers Running Club Accounts April 01st 2021 to end March 31st 2022</t>
  </si>
  <si>
    <t>Actual 2019/2020</t>
  </si>
  <si>
    <t>Actual 2020/2021</t>
  </si>
  <si>
    <t>Actual 2021/2022</t>
  </si>
  <si>
    <t>Net</t>
  </si>
  <si>
    <t>Social inc. Xmas Party</t>
  </si>
  <si>
    <t>Coaching inc First Aid +Donation</t>
  </si>
  <si>
    <t>Club Mark</t>
  </si>
  <si>
    <t>Coaching Equipment</t>
  </si>
  <si>
    <t>Total Budget Costs</t>
  </si>
  <si>
    <t>Total Surplus/Deficit</t>
  </si>
  <si>
    <t>Total Bank Balance</t>
  </si>
  <si>
    <t>Opening Balance April 01st 2021</t>
  </si>
  <si>
    <t>Closing Balance March 31st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</si>
</sst>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5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3" fillId="0" borderId="0" xfId="0" applyFont="1"/>
    <xf numFmtId="2" fontId="1" fillId="0" borderId="1" xfId="0" applyNumberFormat="1" applyFont="1" applyBorder="1"/>
    <xf numFmtId="2" fontId="2" fillId="0" borderId="0" xfId="0" applyNumberFormat="1" applyFont="1"/>
    <xf numFmtId="2" fontId="4" fillId="0" borderId="0" xfId="0" applyNumberFormat="1" applyFont="1"/>
    <xf numFmtId="0" fontId="2" fillId="0" borderId="0" xfId="0" applyFont="1"/>
    <xf numFmtId="0" fontId="4" fillId="0" borderId="0" xfId="0" applyFont="1"/>
    <xf numFmtId="0" fontId="5" fillId="0" borderId="0" xfId="0" applyFont="1"/>
    <xf numFmtId="0" fontId="1" fillId="0" borderId="1" xfId="0" applyFont="1" applyBorder="1"/>
    <xf numFmtId="0" fontId="2" fillId="0" borderId="1" xfId="0" applyFont="1" applyBorder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/>
    <xf numFmtId="0" fontId="6" fillId="0" borderId="0" xfId="0" applyFont="1"/>
    <xf numFmtId="2" fontId="4" fillId="0" borderId="1" xfId="0" applyNumberFormat="1" applyFont="1" applyBorder="1"/>
    <xf numFmtId="0" fontId="1" fillId="0" borderId="0" xfId="0" applyFont="1" applyAlignment="1">
      <alignment horizontal="center"/>
    </xf>
    <xf numFmtId="0" fontId="9" fillId="0" borderId="0" xfId="0" applyFont="1"/>
    <xf numFmtId="0" fontId="10" fillId="0" borderId="0" xfId="0" applyFont="1"/>
    <xf numFmtId="0" fontId="3" fillId="0" borderId="0" xfId="0" applyFont="1" applyAlignment="1">
      <alignment horizontal="center"/>
    </xf>
    <xf numFmtId="0" fontId="11" fillId="0" borderId="0" xfId="0" applyFont="1"/>
    <xf numFmtId="0" fontId="4" fillId="0" borderId="0" xfId="0" applyFont="1" applyAlignment="1">
      <alignment horizontal="center"/>
    </xf>
    <xf numFmtId="2" fontId="2" fillId="0" borderId="1" xfId="0" applyNumberFormat="1" applyFont="1" applyBorder="1"/>
    <xf numFmtId="0" fontId="8" fillId="0" borderId="0" xfId="0" applyFont="1"/>
    <xf numFmtId="2" fontId="8" fillId="0" borderId="0" xfId="0" applyNumberFormat="1" applyFont="1"/>
    <xf numFmtId="2" fontId="0" fillId="0" borderId="0" xfId="0" applyNumberFormat="1"/>
    <xf numFmtId="2" fontId="1" fillId="0" borderId="0" xfId="0" applyNumberFormat="1" applyFont="1"/>
    <xf numFmtId="0" fontId="12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quotePrefix="1" applyFont="1"/>
    <xf numFmtId="0" fontId="0" fillId="0" borderId="1" xfId="0" applyBorder="1"/>
    <xf numFmtId="0" fontId="13" fillId="0" borderId="0" xfId="0" applyFont="1"/>
    <xf numFmtId="2" fontId="3" fillId="0" borderId="0" xfId="0" applyNumberFormat="1" applyFont="1"/>
    <xf numFmtId="17" fontId="0" fillId="0" borderId="0" xfId="0" applyNumberFormat="1"/>
    <xf numFmtId="0" fontId="14" fillId="0" borderId="0" xfId="0" applyFont="1"/>
    <xf numFmtId="2" fontId="14" fillId="0" borderId="0" xfId="0" applyNumberFormat="1" applyFont="1"/>
    <xf numFmtId="0" fontId="15" fillId="0" borderId="0" xfId="0" applyFont="1"/>
    <xf numFmtId="2" fontId="8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Quakers%20Running%20Club%20Accounts%202021-2022-xls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 &amp; L Summary"/>
      <sheetName val="Social"/>
      <sheetName val="Edinburgh 2022"/>
      <sheetName val="Membership"/>
      <sheetName val="Kit-Clothing"/>
      <sheetName val="Membership EA"/>
      <sheetName val="Abbey Road"/>
      <sheetName val="Coaches List"/>
      <sheetName val="Coaching"/>
      <sheetName val="Track"/>
      <sheetName val="Track &amp; Field"/>
      <sheetName val="Fell &amp; Trail"/>
      <sheetName val="Club Mark"/>
      <sheetName val="Miscellaneous"/>
      <sheetName val="IT Maintenance &amp; Development"/>
      <sheetName val="Paypal Receipts 2021-2022"/>
      <sheetName val="Bonus Ball"/>
      <sheetName val="Bank Reconciliation"/>
      <sheetName val="Xmas Ball"/>
      <sheetName val="Suppliers Details"/>
      <sheetName val="Lockdown T Shirts"/>
      <sheetName val="X-Country"/>
      <sheetName val="Sheet1"/>
    </sheetNames>
    <sheetDataSet>
      <sheetData sheetId="0">
        <row r="15">
          <cell r="I15">
            <v>726.99</v>
          </cell>
        </row>
        <row r="17">
          <cell r="I17">
            <v>379.25</v>
          </cell>
        </row>
        <row r="19">
          <cell r="I19">
            <v>560</v>
          </cell>
        </row>
        <row r="21">
          <cell r="I21">
            <v>255</v>
          </cell>
        </row>
        <row r="28">
          <cell r="I28">
            <v>0</v>
          </cell>
        </row>
        <row r="30">
          <cell r="I30">
            <v>39</v>
          </cell>
        </row>
        <row r="32">
          <cell r="I32">
            <v>40</v>
          </cell>
        </row>
        <row r="34">
          <cell r="I34">
            <v>48.4</v>
          </cell>
        </row>
        <row r="36">
          <cell r="I36">
            <v>265.18</v>
          </cell>
        </row>
      </sheetData>
      <sheetData sheetId="1"/>
      <sheetData sheetId="2">
        <row r="140">
          <cell r="G140">
            <v>11942.5</v>
          </cell>
          <cell r="H140">
            <v>11491.27999999999</v>
          </cell>
        </row>
      </sheetData>
      <sheetData sheetId="3"/>
      <sheetData sheetId="4">
        <row r="151">
          <cell r="H151">
            <v>8720.14</v>
          </cell>
        </row>
      </sheetData>
      <sheetData sheetId="5">
        <row r="47">
          <cell r="G47">
            <v>1028</v>
          </cell>
          <cell r="H47">
            <v>301.01</v>
          </cell>
        </row>
      </sheetData>
      <sheetData sheetId="6"/>
      <sheetData sheetId="7">
        <row r="5">
          <cell r="G5">
            <v>0</v>
          </cell>
          <cell r="H5">
            <v>379.25</v>
          </cell>
        </row>
      </sheetData>
      <sheetData sheetId="8"/>
      <sheetData sheetId="9">
        <row r="9">
          <cell r="G9">
            <v>0</v>
          </cell>
          <cell r="H9">
            <v>255</v>
          </cell>
        </row>
      </sheetData>
      <sheetData sheetId="10">
        <row r="17">
          <cell r="H17">
            <v>0</v>
          </cell>
          <cell r="I17">
            <v>560</v>
          </cell>
          <cell r="J17">
            <v>560</v>
          </cell>
        </row>
      </sheetData>
      <sheetData sheetId="11"/>
      <sheetData sheetId="12">
        <row r="6">
          <cell r="H6">
            <v>0</v>
          </cell>
          <cell r="I6">
            <v>39</v>
          </cell>
        </row>
      </sheetData>
      <sheetData sheetId="13">
        <row r="11">
          <cell r="G11">
            <v>0</v>
          </cell>
          <cell r="H11">
            <v>40</v>
          </cell>
        </row>
      </sheetData>
      <sheetData sheetId="14">
        <row r="13">
          <cell r="G13">
            <v>0</v>
          </cell>
          <cell r="H13">
            <v>48.4</v>
          </cell>
        </row>
      </sheetData>
      <sheetData sheetId="15">
        <row r="10">
          <cell r="G10">
            <v>0</v>
          </cell>
          <cell r="H10">
            <v>265.18</v>
          </cell>
        </row>
      </sheetData>
      <sheetData sheetId="16"/>
      <sheetData sheetId="17"/>
      <sheetData sheetId="18"/>
      <sheetData sheetId="19"/>
      <sheetData sheetId="20"/>
      <sheetData sheetId="21"/>
      <sheetData sheetId="22">
        <row r="38">
          <cell r="G38">
            <v>448</v>
          </cell>
          <cell r="H38">
            <v>416.19000000000011</v>
          </cell>
        </row>
      </sheetData>
      <sheetData sheetId="2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70960B-BD7C-4E81-A7B0-BD8FD16DE6B3}">
  <sheetPr>
    <pageSetUpPr fitToPage="1"/>
  </sheetPr>
  <dimension ref="B1:L56"/>
  <sheetViews>
    <sheetView tabSelected="1" workbookViewId="0">
      <selection activeCell="B1" sqref="B1"/>
    </sheetView>
  </sheetViews>
  <sheetFormatPr defaultRowHeight="15" x14ac:dyDescent="0.25"/>
  <cols>
    <col min="8" max="8" width="9.5703125" bestFit="1" customWidth="1"/>
    <col min="9" max="9" width="18.7109375" customWidth="1"/>
    <col min="10" max="12" width="9.5703125" bestFit="1" customWidth="1"/>
  </cols>
  <sheetData>
    <row r="1" spans="2:12" ht="18.75" x14ac:dyDescent="0.3">
      <c r="B1" s="13" t="s">
        <v>20</v>
      </c>
    </row>
    <row r="3" spans="2:12" ht="15.75" x14ac:dyDescent="0.25">
      <c r="B3" s="14" t="s">
        <v>16</v>
      </c>
    </row>
    <row r="5" spans="2:12" ht="15.75" x14ac:dyDescent="0.25">
      <c r="B5" s="12" t="s">
        <v>17</v>
      </c>
      <c r="C5" s="2"/>
      <c r="D5" s="2"/>
      <c r="E5" s="2"/>
      <c r="F5" s="2"/>
      <c r="G5" s="2"/>
      <c r="H5" s="2"/>
      <c r="I5" s="2"/>
    </row>
    <row r="6" spans="2:12" ht="15.75" x14ac:dyDescent="0.25">
      <c r="B6" s="2"/>
      <c r="C6" s="2"/>
      <c r="D6" s="2"/>
      <c r="E6" s="2"/>
      <c r="F6" s="2"/>
      <c r="G6" s="2"/>
      <c r="I6" s="2"/>
      <c r="L6" s="11" t="s">
        <v>0</v>
      </c>
    </row>
    <row r="7" spans="2:12" ht="15.75" x14ac:dyDescent="0.25">
      <c r="C7" s="2"/>
      <c r="D7" s="2" t="s">
        <v>21</v>
      </c>
      <c r="E7" s="2"/>
      <c r="F7" s="2"/>
      <c r="G7" s="2"/>
      <c r="I7" s="2"/>
      <c r="L7" s="5">
        <v>17227.03</v>
      </c>
    </row>
    <row r="8" spans="2:12" ht="15.75" x14ac:dyDescent="0.25">
      <c r="C8" s="2"/>
      <c r="D8" s="2" t="s">
        <v>22</v>
      </c>
      <c r="E8" s="2"/>
      <c r="F8" s="2"/>
      <c r="G8" s="2"/>
      <c r="I8" s="2"/>
      <c r="L8" s="5">
        <v>20676.990000000002</v>
      </c>
    </row>
    <row r="9" spans="2:12" ht="15.75" x14ac:dyDescent="0.25">
      <c r="C9" s="2"/>
      <c r="D9" s="2" t="s">
        <v>1</v>
      </c>
      <c r="E9" s="2"/>
      <c r="F9" s="2"/>
      <c r="G9" s="2"/>
      <c r="I9" s="2"/>
      <c r="L9" s="15">
        <f>+L8-L7</f>
        <v>3449.9600000000028</v>
      </c>
    </row>
    <row r="11" spans="2:12" ht="15.75" x14ac:dyDescent="0.25">
      <c r="B11" s="7" t="s">
        <v>15</v>
      </c>
      <c r="J11" s="11" t="s">
        <v>0</v>
      </c>
      <c r="K11" s="11" t="s">
        <v>0</v>
      </c>
    </row>
    <row r="12" spans="2:12" x14ac:dyDescent="0.25">
      <c r="J12" s="16" t="s">
        <v>25</v>
      </c>
      <c r="K12" s="16" t="s">
        <v>26</v>
      </c>
    </row>
    <row r="13" spans="2:12" ht="15.75" x14ac:dyDescent="0.25">
      <c r="B13" s="8" t="s">
        <v>2</v>
      </c>
    </row>
    <row r="14" spans="2:12" x14ac:dyDescent="0.25">
      <c r="B14" t="s">
        <v>18</v>
      </c>
    </row>
    <row r="15" spans="2:12" ht="15.75" x14ac:dyDescent="0.25">
      <c r="B15" s="2" t="s">
        <v>23</v>
      </c>
    </row>
    <row r="16" spans="2:12" x14ac:dyDescent="0.25">
      <c r="B16" t="s">
        <v>24</v>
      </c>
      <c r="J16" s="1">
        <v>3826.77</v>
      </c>
      <c r="K16" s="1"/>
    </row>
    <row r="17" spans="2:11" ht="5.0999999999999996" customHeight="1" x14ac:dyDescent="0.25">
      <c r="J17" s="1"/>
      <c r="K17" s="1"/>
    </row>
    <row r="18" spans="2:11" ht="15.75" x14ac:dyDescent="0.25">
      <c r="B18" s="8" t="s">
        <v>3</v>
      </c>
      <c r="J18" s="1"/>
      <c r="K18" s="1"/>
    </row>
    <row r="19" spans="2:11" x14ac:dyDescent="0.25">
      <c r="B19" t="s">
        <v>27</v>
      </c>
      <c r="J19" s="1">
        <v>451.22</v>
      </c>
      <c r="K19" s="6"/>
    </row>
    <row r="20" spans="2:11" x14ac:dyDescent="0.25">
      <c r="B20" t="s">
        <v>40</v>
      </c>
      <c r="J20" s="1"/>
      <c r="K20" s="1"/>
    </row>
    <row r="21" spans="2:11" x14ac:dyDescent="0.25">
      <c r="B21" t="s">
        <v>41</v>
      </c>
      <c r="J21" s="1"/>
      <c r="K21" s="1"/>
    </row>
    <row r="22" spans="2:11" ht="5.0999999999999996" customHeight="1" x14ac:dyDescent="0.25">
      <c r="J22" s="1"/>
      <c r="K22" s="1"/>
    </row>
    <row r="23" spans="2:11" ht="15.75" x14ac:dyDescent="0.25">
      <c r="B23" s="8" t="s">
        <v>4</v>
      </c>
      <c r="J23" s="1"/>
      <c r="K23" s="1"/>
    </row>
    <row r="24" spans="2:11" x14ac:dyDescent="0.25">
      <c r="B24" t="s">
        <v>19</v>
      </c>
      <c r="J24" s="1">
        <v>726.99</v>
      </c>
      <c r="K24" s="6"/>
    </row>
    <row r="25" spans="2:11" x14ac:dyDescent="0.25">
      <c r="B25" t="s">
        <v>28</v>
      </c>
      <c r="J25" s="1"/>
      <c r="K25" s="1"/>
    </row>
    <row r="26" spans="2:11" ht="5.0999999999999996" customHeight="1" x14ac:dyDescent="0.25">
      <c r="J26" s="1"/>
      <c r="K26" s="1"/>
    </row>
    <row r="27" spans="2:11" ht="15.75" x14ac:dyDescent="0.25">
      <c r="B27" s="8" t="s">
        <v>5</v>
      </c>
      <c r="J27" s="1"/>
      <c r="K27" s="1"/>
    </row>
    <row r="28" spans="2:11" x14ac:dyDescent="0.25">
      <c r="B28" t="s">
        <v>29</v>
      </c>
      <c r="J28" s="1"/>
      <c r="K28" s="4">
        <v>379.25</v>
      </c>
    </row>
    <row r="29" spans="2:11" ht="5.0999999999999996" customHeight="1" x14ac:dyDescent="0.25">
      <c r="J29" s="1"/>
      <c r="K29" s="1"/>
    </row>
    <row r="30" spans="2:11" ht="15.75" x14ac:dyDescent="0.25">
      <c r="B30" s="8" t="s">
        <v>6</v>
      </c>
      <c r="J30" s="1"/>
      <c r="K30" s="1"/>
    </row>
    <row r="31" spans="2:11" x14ac:dyDescent="0.25">
      <c r="B31" t="s">
        <v>31</v>
      </c>
      <c r="J31" s="1"/>
      <c r="K31" s="4">
        <v>560</v>
      </c>
    </row>
    <row r="32" spans="2:11" x14ac:dyDescent="0.25">
      <c r="B32" t="s">
        <v>30</v>
      </c>
      <c r="J32" s="1"/>
      <c r="K32" s="4"/>
    </row>
    <row r="33" spans="2:11" ht="5.0999999999999996" customHeight="1" x14ac:dyDescent="0.25">
      <c r="J33" s="1"/>
      <c r="K33" s="1"/>
    </row>
    <row r="34" spans="2:11" ht="15.75" x14ac:dyDescent="0.25">
      <c r="B34" s="8" t="s">
        <v>7</v>
      </c>
      <c r="J34" s="1"/>
      <c r="K34" s="1"/>
    </row>
    <row r="35" spans="2:11" x14ac:dyDescent="0.25">
      <c r="B35" t="s">
        <v>32</v>
      </c>
      <c r="J35" s="1"/>
      <c r="K35" s="4">
        <v>255</v>
      </c>
    </row>
    <row r="36" spans="2:11" ht="5.0999999999999996" customHeight="1" x14ac:dyDescent="0.25">
      <c r="J36" s="1"/>
      <c r="K36" s="1"/>
    </row>
    <row r="37" spans="2:11" ht="15.75" x14ac:dyDescent="0.25">
      <c r="B37" s="8" t="s">
        <v>8</v>
      </c>
      <c r="J37" s="1"/>
      <c r="K37" s="1"/>
    </row>
    <row r="38" spans="2:11" x14ac:dyDescent="0.25">
      <c r="B38" t="s">
        <v>34</v>
      </c>
      <c r="J38" s="1">
        <v>31.81</v>
      </c>
      <c r="K38" s="4"/>
    </row>
    <row r="39" spans="2:11" x14ac:dyDescent="0.25">
      <c r="B39" t="s">
        <v>33</v>
      </c>
      <c r="J39" s="1"/>
      <c r="K39" s="4"/>
    </row>
    <row r="40" spans="2:11" ht="5.0999999999999996" customHeight="1" x14ac:dyDescent="0.25">
      <c r="J40" s="1"/>
      <c r="K40" s="1"/>
    </row>
    <row r="41" spans="2:11" ht="15.75" x14ac:dyDescent="0.25">
      <c r="B41" s="8" t="s">
        <v>9</v>
      </c>
      <c r="J41" s="1"/>
      <c r="K41" s="1"/>
    </row>
    <row r="42" spans="2:11" x14ac:dyDescent="0.25">
      <c r="B42" t="s">
        <v>35</v>
      </c>
      <c r="J42" s="1"/>
      <c r="K42" s="4">
        <v>0</v>
      </c>
    </row>
    <row r="43" spans="2:11" ht="5.0999999999999996" customHeight="1" x14ac:dyDescent="0.25">
      <c r="J43" s="1"/>
      <c r="K43" s="1"/>
    </row>
    <row r="44" spans="2:11" ht="15.75" x14ac:dyDescent="0.25">
      <c r="B44" s="8" t="s">
        <v>10</v>
      </c>
      <c r="J44" s="1"/>
      <c r="K44" s="1"/>
    </row>
    <row r="45" spans="2:11" x14ac:dyDescent="0.25">
      <c r="B45" t="s">
        <v>36</v>
      </c>
      <c r="J45" s="1"/>
      <c r="K45" s="4">
        <v>39</v>
      </c>
    </row>
    <row r="46" spans="2:11" ht="5.0999999999999996" customHeight="1" x14ac:dyDescent="0.25">
      <c r="J46" s="1"/>
      <c r="K46" s="1"/>
    </row>
    <row r="47" spans="2:11" ht="15.75" x14ac:dyDescent="0.25">
      <c r="B47" s="8" t="s">
        <v>11</v>
      </c>
      <c r="J47" s="1"/>
      <c r="K47" s="1"/>
    </row>
    <row r="48" spans="2:11" x14ac:dyDescent="0.25">
      <c r="B48" t="s">
        <v>37</v>
      </c>
      <c r="J48" s="1"/>
      <c r="K48" s="4">
        <v>40</v>
      </c>
    </row>
    <row r="49" spans="2:12" ht="5.0999999999999996" customHeight="1" x14ac:dyDescent="0.25">
      <c r="J49" s="1"/>
      <c r="K49" s="1"/>
    </row>
    <row r="50" spans="2:12" ht="15.75" x14ac:dyDescent="0.25">
      <c r="B50" s="8" t="s">
        <v>12</v>
      </c>
      <c r="J50" s="1"/>
      <c r="K50" s="1"/>
    </row>
    <row r="51" spans="2:12" x14ac:dyDescent="0.25">
      <c r="B51" t="s">
        <v>38</v>
      </c>
      <c r="J51" s="1"/>
      <c r="K51" s="4">
        <v>48.4</v>
      </c>
    </row>
    <row r="52" spans="2:12" ht="5.0999999999999996" customHeight="1" x14ac:dyDescent="0.25">
      <c r="B52" t="s">
        <v>13</v>
      </c>
      <c r="J52" s="1"/>
      <c r="K52" s="1"/>
    </row>
    <row r="53" spans="2:12" ht="15.75" x14ac:dyDescent="0.25">
      <c r="B53" s="8" t="s">
        <v>14</v>
      </c>
      <c r="J53" s="1"/>
      <c r="K53" s="1"/>
    </row>
    <row r="54" spans="2:12" x14ac:dyDescent="0.25">
      <c r="B54" t="s">
        <v>39</v>
      </c>
      <c r="J54" s="1"/>
      <c r="K54" s="6">
        <v>265.18</v>
      </c>
    </row>
    <row r="56" spans="2:12" x14ac:dyDescent="0.25">
      <c r="J56" s="9">
        <f>SUM(J16:J54)</f>
        <v>5036.79</v>
      </c>
      <c r="K56" s="10">
        <f>SUM(K16:K54)</f>
        <v>1586.8300000000002</v>
      </c>
      <c r="L56" s="3">
        <f>+J56-K56</f>
        <v>3449.96</v>
      </c>
    </row>
  </sheetData>
  <printOptions verticalCentered="1"/>
  <pageMargins left="0.31496062992125984" right="0.70866141732283472" top="0.55118110236220474" bottom="0.55118110236220474" header="0.11811023622047245" footer="0.11811023622047245"/>
  <pageSetup paperSize="9" scale="76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B269FE-3CC9-4261-9AB8-D075FC7C0C92}">
  <dimension ref="A1:K46"/>
  <sheetViews>
    <sheetView workbookViewId="0">
      <selection activeCell="A8" sqref="A8"/>
    </sheetView>
  </sheetViews>
  <sheetFormatPr defaultRowHeight="15" x14ac:dyDescent="0.25"/>
  <cols>
    <col min="3" max="3" width="17.7109375" bestFit="1" customWidth="1"/>
    <col min="5" max="5" width="17.7109375" bestFit="1" customWidth="1"/>
    <col min="7" max="9" width="17.7109375" bestFit="1" customWidth="1"/>
    <col min="11" max="11" width="9.5703125" bestFit="1" customWidth="1"/>
  </cols>
  <sheetData>
    <row r="1" spans="1:11" ht="18.75" x14ac:dyDescent="0.3">
      <c r="B1" s="13" t="s">
        <v>64</v>
      </c>
      <c r="C1" s="31"/>
    </row>
    <row r="2" spans="1:11" ht="15.75" x14ac:dyDescent="0.25">
      <c r="K2" s="19" t="s">
        <v>44</v>
      </c>
    </row>
    <row r="3" spans="1:11" ht="15.75" x14ac:dyDescent="0.25">
      <c r="C3" s="19" t="s">
        <v>65</v>
      </c>
      <c r="D3" s="2"/>
      <c r="E3" s="19" t="s">
        <v>66</v>
      </c>
      <c r="F3" s="2"/>
      <c r="G3" s="19" t="s">
        <v>67</v>
      </c>
      <c r="H3" s="19" t="s">
        <v>67</v>
      </c>
      <c r="I3" s="19" t="s">
        <v>67</v>
      </c>
      <c r="J3" s="2"/>
      <c r="K3" s="19" t="s">
        <v>45</v>
      </c>
    </row>
    <row r="4" spans="1:11" ht="15.75" x14ac:dyDescent="0.25">
      <c r="C4" s="19" t="s">
        <v>0</v>
      </c>
      <c r="D4" s="19"/>
      <c r="E4" s="19" t="s">
        <v>0</v>
      </c>
      <c r="F4" s="2"/>
      <c r="G4" s="19" t="s">
        <v>0</v>
      </c>
      <c r="H4" s="19" t="s">
        <v>0</v>
      </c>
      <c r="I4" s="19" t="s">
        <v>0</v>
      </c>
      <c r="J4" s="2"/>
      <c r="K4" s="2" t="s">
        <v>47</v>
      </c>
    </row>
    <row r="5" spans="1:11" ht="15.75" x14ac:dyDescent="0.25">
      <c r="C5" s="19"/>
      <c r="D5" s="19"/>
      <c r="E5" s="2"/>
      <c r="F5" s="2"/>
      <c r="G5" s="19"/>
      <c r="H5" s="19"/>
      <c r="I5" s="19"/>
      <c r="J5" s="2"/>
      <c r="K5" s="32">
        <v>17227.03</v>
      </c>
    </row>
    <row r="6" spans="1:11" x14ac:dyDescent="0.25">
      <c r="A6" s="20" t="s">
        <v>25</v>
      </c>
      <c r="E6" s="16"/>
      <c r="G6" s="16" t="s">
        <v>25</v>
      </c>
      <c r="H6" s="16" t="s">
        <v>26</v>
      </c>
      <c r="I6" s="16" t="s">
        <v>68</v>
      </c>
    </row>
    <row r="7" spans="1:11" x14ac:dyDescent="0.25">
      <c r="A7" s="1"/>
    </row>
    <row r="8" spans="1:11" x14ac:dyDescent="0.25">
      <c r="A8" t="s">
        <v>49</v>
      </c>
      <c r="C8" s="26">
        <v>11831.86</v>
      </c>
      <c r="E8" s="24">
        <v>409.94</v>
      </c>
      <c r="F8" t="s">
        <v>25</v>
      </c>
      <c r="G8" s="25">
        <f>+[1]Membership!H151</f>
        <v>8720.14</v>
      </c>
      <c r="H8" s="25">
        <v>4893.37</v>
      </c>
      <c r="I8" s="25">
        <v>3826.77</v>
      </c>
      <c r="J8" t="s">
        <v>25</v>
      </c>
      <c r="K8" s="24"/>
    </row>
    <row r="9" spans="1:11" x14ac:dyDescent="0.25">
      <c r="C9" s="26"/>
      <c r="E9" s="24"/>
      <c r="K9" s="24"/>
    </row>
    <row r="10" spans="1:11" x14ac:dyDescent="0.25">
      <c r="B10" s="33"/>
      <c r="E10" s="25"/>
      <c r="K10" s="25"/>
    </row>
    <row r="11" spans="1:11" x14ac:dyDescent="0.25">
      <c r="A11" s="20" t="s">
        <v>26</v>
      </c>
    </row>
    <row r="12" spans="1:11" x14ac:dyDescent="0.25">
      <c r="A12" s="20"/>
    </row>
    <row r="13" spans="1:11" x14ac:dyDescent="0.25">
      <c r="A13" t="s">
        <v>69</v>
      </c>
      <c r="C13">
        <v>1147.22</v>
      </c>
      <c r="E13" s="25">
        <v>589.54</v>
      </c>
      <c r="F13" s="23" t="s">
        <v>26</v>
      </c>
      <c r="G13" s="24">
        <f>+[1]Social!G140</f>
        <v>11942.5</v>
      </c>
      <c r="H13" s="24">
        <f>+[1]Social!H140</f>
        <v>11491.27999999999</v>
      </c>
      <c r="I13" s="24">
        <v>451.22</v>
      </c>
      <c r="J13" s="34" t="s">
        <v>25</v>
      </c>
      <c r="K13" s="24"/>
    </row>
    <row r="14" spans="1:11" x14ac:dyDescent="0.25">
      <c r="E14" s="35"/>
      <c r="F14" s="34"/>
      <c r="G14" s="34"/>
      <c r="H14" s="34"/>
      <c r="I14" s="34"/>
      <c r="J14" s="34"/>
      <c r="K14" s="35"/>
    </row>
    <row r="15" spans="1:11" x14ac:dyDescent="0.25">
      <c r="A15" t="s">
        <v>51</v>
      </c>
      <c r="C15" s="24">
        <v>235.07</v>
      </c>
      <c r="E15" s="24">
        <v>178.64</v>
      </c>
      <c r="F15" s="34" t="s">
        <v>25</v>
      </c>
      <c r="G15" s="24">
        <f>+'[1]Kit-Clothing'!G47</f>
        <v>1028</v>
      </c>
      <c r="H15" s="24">
        <f>+'[1]Kit-Clothing'!H47</f>
        <v>301.01</v>
      </c>
      <c r="I15" s="24">
        <f>+G15-H15</f>
        <v>726.99</v>
      </c>
      <c r="J15" s="34" t="s">
        <v>25</v>
      </c>
      <c r="K15" s="24"/>
    </row>
    <row r="16" spans="1:11" x14ac:dyDescent="0.25">
      <c r="E16" s="25"/>
    </row>
    <row r="17" spans="1:11" x14ac:dyDescent="0.25">
      <c r="A17" t="s">
        <v>52</v>
      </c>
      <c r="C17" s="24">
        <v>998.9</v>
      </c>
      <c r="E17" s="24">
        <v>500</v>
      </c>
      <c r="F17" s="23" t="s">
        <v>26</v>
      </c>
      <c r="G17" s="24">
        <f>+'[1]Abbey Road'!G5</f>
        <v>0</v>
      </c>
      <c r="H17" s="23">
        <f>+'[1]Abbey Road'!H5</f>
        <v>379.25</v>
      </c>
      <c r="I17" s="24">
        <v>379.25</v>
      </c>
      <c r="J17" s="23" t="s">
        <v>26</v>
      </c>
      <c r="K17" s="24"/>
    </row>
    <row r="18" spans="1:11" x14ac:dyDescent="0.25">
      <c r="A18" s="1"/>
    </row>
    <row r="19" spans="1:11" x14ac:dyDescent="0.25">
      <c r="A19" t="s">
        <v>53</v>
      </c>
      <c r="C19" s="24">
        <v>520</v>
      </c>
      <c r="E19" s="24">
        <v>80</v>
      </c>
      <c r="F19" s="23" t="s">
        <v>26</v>
      </c>
      <c r="G19" s="24">
        <f>+[1]Track!H17</f>
        <v>0</v>
      </c>
      <c r="H19" s="24">
        <f>+[1]Track!I17</f>
        <v>560</v>
      </c>
      <c r="I19" s="24">
        <f>+[1]Track!J17</f>
        <v>560</v>
      </c>
      <c r="J19" s="23" t="s">
        <v>26</v>
      </c>
      <c r="K19" s="24"/>
    </row>
    <row r="21" spans="1:11" x14ac:dyDescent="0.25">
      <c r="A21" t="s">
        <v>70</v>
      </c>
      <c r="C21" s="24">
        <v>1330.4</v>
      </c>
      <c r="E21" s="24">
        <v>560</v>
      </c>
      <c r="F21" s="24" t="s">
        <v>26</v>
      </c>
      <c r="G21" s="24">
        <f>+[1]Coaching!G9</f>
        <v>0</v>
      </c>
      <c r="H21" s="24">
        <f>+[1]Coaching!H9</f>
        <v>255</v>
      </c>
      <c r="I21" s="24">
        <v>255</v>
      </c>
      <c r="J21" s="24" t="s">
        <v>26</v>
      </c>
      <c r="K21" s="24"/>
    </row>
    <row r="24" spans="1:11" x14ac:dyDescent="0.25">
      <c r="A24" t="s">
        <v>55</v>
      </c>
      <c r="C24">
        <v>275.45999999999998</v>
      </c>
      <c r="E24" s="24">
        <v>336</v>
      </c>
      <c r="F24" s="36" t="s">
        <v>26</v>
      </c>
      <c r="G24" s="25">
        <f>+'[1]X-Country'!G38</f>
        <v>448</v>
      </c>
      <c r="H24" s="24">
        <f>+'[1]X-Country'!H38</f>
        <v>416.19000000000011</v>
      </c>
      <c r="I24" s="25">
        <v>31.81</v>
      </c>
      <c r="J24" s="23" t="s">
        <v>25</v>
      </c>
      <c r="K24" s="24"/>
    </row>
    <row r="25" spans="1:11" x14ac:dyDescent="0.25">
      <c r="E25" s="24"/>
      <c r="F25" s="36"/>
      <c r="G25" s="25"/>
      <c r="H25" s="24"/>
      <c r="I25" s="25"/>
      <c r="J25" s="23"/>
      <c r="K25" s="24"/>
    </row>
    <row r="26" spans="1:11" x14ac:dyDescent="0.25">
      <c r="E26" s="24"/>
      <c r="F26" s="36"/>
      <c r="K26" s="35"/>
    </row>
    <row r="27" spans="1:11" x14ac:dyDescent="0.25">
      <c r="E27" s="24"/>
      <c r="F27" s="36"/>
      <c r="K27" s="35"/>
    </row>
    <row r="28" spans="1:11" x14ac:dyDescent="0.25">
      <c r="A28" t="s">
        <v>56</v>
      </c>
      <c r="C28" s="24">
        <v>36</v>
      </c>
      <c r="E28" s="24">
        <v>71</v>
      </c>
      <c r="F28" s="36" t="s">
        <v>26</v>
      </c>
      <c r="G28" s="24">
        <v>0</v>
      </c>
      <c r="H28" s="24">
        <v>0</v>
      </c>
      <c r="I28" s="24">
        <v>0</v>
      </c>
      <c r="J28" s="23"/>
      <c r="K28" s="24"/>
    </row>
    <row r="29" spans="1:11" x14ac:dyDescent="0.25">
      <c r="F29" s="36"/>
    </row>
    <row r="30" spans="1:11" x14ac:dyDescent="0.25">
      <c r="A30" t="s">
        <v>57</v>
      </c>
      <c r="C30" s="24">
        <v>78</v>
      </c>
      <c r="E30" s="24">
        <v>39</v>
      </c>
      <c r="F30" s="36" t="s">
        <v>26</v>
      </c>
      <c r="G30" s="25">
        <f>+'[1]Fell &amp; Trail'!H6</f>
        <v>0</v>
      </c>
      <c r="H30" s="25">
        <f>+'[1]Fell &amp; Trail'!I6</f>
        <v>39</v>
      </c>
      <c r="I30" s="25">
        <v>39</v>
      </c>
      <c r="J30" t="s">
        <v>26</v>
      </c>
      <c r="K30" s="24"/>
    </row>
    <row r="31" spans="1:11" x14ac:dyDescent="0.25">
      <c r="F31" s="36"/>
    </row>
    <row r="32" spans="1:11" x14ac:dyDescent="0.25">
      <c r="A32" t="s">
        <v>71</v>
      </c>
      <c r="C32" s="24">
        <v>50</v>
      </c>
      <c r="E32" s="24">
        <v>50</v>
      </c>
      <c r="F32" s="36" t="s">
        <v>26</v>
      </c>
      <c r="G32" s="24">
        <f>+'[1]Club Mark'!G11</f>
        <v>0</v>
      </c>
      <c r="H32" s="24">
        <f>+'[1]Club Mark'!H11</f>
        <v>40</v>
      </c>
      <c r="I32" s="24">
        <v>40</v>
      </c>
      <c r="J32" s="23" t="s">
        <v>26</v>
      </c>
      <c r="K32" s="24"/>
    </row>
    <row r="33" spans="1:11" x14ac:dyDescent="0.25">
      <c r="F33" s="36"/>
    </row>
    <row r="34" spans="1:11" x14ac:dyDescent="0.25">
      <c r="A34" t="s">
        <v>59</v>
      </c>
      <c r="C34" s="24">
        <v>149.16</v>
      </c>
      <c r="E34" s="24">
        <v>98</v>
      </c>
      <c r="F34" s="36" t="s">
        <v>26</v>
      </c>
      <c r="G34" s="25">
        <f>+[1]Miscellaneous!G13</f>
        <v>0</v>
      </c>
      <c r="H34" s="25">
        <f>+[1]Miscellaneous!H13</f>
        <v>48.4</v>
      </c>
      <c r="I34" s="25">
        <v>48.4</v>
      </c>
      <c r="J34" t="s">
        <v>26</v>
      </c>
      <c r="K34" s="24"/>
    </row>
    <row r="35" spans="1:11" x14ac:dyDescent="0.25">
      <c r="E35" s="24"/>
      <c r="F35" s="36"/>
      <c r="K35" s="24"/>
    </row>
    <row r="36" spans="1:11" x14ac:dyDescent="0.25">
      <c r="A36" t="s">
        <v>60</v>
      </c>
      <c r="C36" s="24">
        <v>1361.98</v>
      </c>
      <c r="E36" s="24">
        <v>240.79</v>
      </c>
      <c r="F36" s="36" t="s">
        <v>26</v>
      </c>
      <c r="G36" s="25">
        <f>+'[1]IT Maintenance &amp; Development'!G10</f>
        <v>0</v>
      </c>
      <c r="H36" s="25">
        <f>+'[1]IT Maintenance &amp; Development'!H10</f>
        <v>265.18</v>
      </c>
      <c r="I36" s="25">
        <v>265.18</v>
      </c>
      <c r="J36" t="s">
        <v>26</v>
      </c>
      <c r="K36" s="24"/>
    </row>
    <row r="37" spans="1:11" x14ac:dyDescent="0.25">
      <c r="E37" s="24"/>
      <c r="K37" s="24"/>
    </row>
    <row r="38" spans="1:11" x14ac:dyDescent="0.25">
      <c r="A38" t="s">
        <v>72</v>
      </c>
      <c r="C38" s="24">
        <v>0</v>
      </c>
      <c r="E38" s="24">
        <v>0</v>
      </c>
      <c r="K38" s="24"/>
    </row>
    <row r="40" spans="1:11" x14ac:dyDescent="0.25">
      <c r="A40" s="30" t="s">
        <v>73</v>
      </c>
      <c r="B40" s="30"/>
      <c r="C40" s="37">
        <f>+C8+C13+C24-C15-C17-C19-C21-C28-C30-C32-C34-C36-C38</f>
        <v>8495.0300000000007</v>
      </c>
      <c r="D40" s="30"/>
      <c r="E40" s="37">
        <v>-1975.75</v>
      </c>
      <c r="F40" s="30" t="s">
        <v>26</v>
      </c>
      <c r="G40" s="37">
        <f t="shared" ref="G40:H40" si="0">SUM(G8:G38)</f>
        <v>22138.639999999999</v>
      </c>
      <c r="H40" s="37">
        <f t="shared" si="0"/>
        <v>18688.679999999989</v>
      </c>
      <c r="I40" s="37">
        <f>+H40-G40</f>
        <v>-3449.96000000001</v>
      </c>
      <c r="J40" s="30"/>
      <c r="K40" s="37">
        <f>+K5+G40-H40</f>
        <v>20676.990000000009</v>
      </c>
    </row>
    <row r="42" spans="1:11" x14ac:dyDescent="0.25">
      <c r="A42" s="30" t="s">
        <v>74</v>
      </c>
      <c r="B42" s="30"/>
      <c r="C42" s="30"/>
      <c r="D42" s="30"/>
      <c r="E42" s="30"/>
      <c r="F42" s="30"/>
      <c r="G42" s="30"/>
      <c r="H42" s="30"/>
      <c r="I42" s="30"/>
      <c r="J42" s="30"/>
      <c r="K42" s="37">
        <f>+K5+G40-H40</f>
        <v>20676.990000000009</v>
      </c>
    </row>
    <row r="43" spans="1:11" x14ac:dyDescent="0.25">
      <c r="E43" s="25"/>
      <c r="K43" s="16" t="s">
        <v>0</v>
      </c>
    </row>
    <row r="44" spans="1:11" x14ac:dyDescent="0.25">
      <c r="A44" t="s">
        <v>75</v>
      </c>
      <c r="G44" s="1"/>
      <c r="H44" s="1" t="s">
        <v>76</v>
      </c>
      <c r="I44" s="1"/>
      <c r="J44" s="26"/>
      <c r="K44" s="26">
        <v>17227.03</v>
      </c>
    </row>
    <row r="45" spans="1:11" x14ac:dyDescent="0.25">
      <c r="G45" s="1"/>
      <c r="H45" s="1" t="s">
        <v>1</v>
      </c>
      <c r="I45" s="1"/>
      <c r="J45" s="1"/>
      <c r="K45" s="26">
        <f>+K46-K44</f>
        <v>3449.9600000000028</v>
      </c>
    </row>
    <row r="46" spans="1:11" x14ac:dyDescent="0.25">
      <c r="G46" s="1"/>
      <c r="H46" s="1" t="s">
        <v>77</v>
      </c>
      <c r="I46" s="1"/>
      <c r="J46" s="1"/>
      <c r="K46" s="26">
        <v>20676.990000000002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078A1-99C2-4F06-8A65-EE0A8A165244}">
  <dimension ref="A1:G33"/>
  <sheetViews>
    <sheetView workbookViewId="0"/>
  </sheetViews>
  <sheetFormatPr defaultRowHeight="15" x14ac:dyDescent="0.25"/>
  <cols>
    <col min="2" max="2" width="9.5703125" bestFit="1" customWidth="1"/>
    <col min="4" max="4" width="9.5703125" bestFit="1" customWidth="1"/>
  </cols>
  <sheetData>
    <row r="1" spans="1:7" ht="18.75" x14ac:dyDescent="0.3">
      <c r="A1" s="17" t="s">
        <v>42</v>
      </c>
    </row>
    <row r="2" spans="1:7" ht="18.75" x14ac:dyDescent="0.3">
      <c r="C2" s="18" t="s">
        <v>43</v>
      </c>
    </row>
    <row r="4" spans="1:7" ht="15.75" x14ac:dyDescent="0.25">
      <c r="B4" s="19" t="s">
        <v>44</v>
      </c>
      <c r="D4" s="19" t="s">
        <v>44</v>
      </c>
    </row>
    <row r="5" spans="1:7" ht="15.75" x14ac:dyDescent="0.25">
      <c r="B5" s="19" t="s">
        <v>45</v>
      </c>
      <c r="D5" s="19" t="s">
        <v>46</v>
      </c>
    </row>
    <row r="6" spans="1:7" ht="15.75" x14ac:dyDescent="0.25">
      <c r="B6" s="2" t="s">
        <v>47</v>
      </c>
      <c r="D6" s="2" t="s">
        <v>47</v>
      </c>
      <c r="F6" t="s">
        <v>48</v>
      </c>
    </row>
    <row r="7" spans="1:7" ht="15.75" x14ac:dyDescent="0.25">
      <c r="B7" s="5">
        <v>17227.03</v>
      </c>
      <c r="C7" s="1"/>
      <c r="D7" s="5">
        <v>20676.990000000002</v>
      </c>
      <c r="E7" s="1"/>
      <c r="F7" s="5">
        <f>+D7-B7</f>
        <v>3449.9600000000028</v>
      </c>
    </row>
    <row r="9" spans="1:7" ht="15.75" x14ac:dyDescent="0.25">
      <c r="A9" s="20" t="s">
        <v>25</v>
      </c>
      <c r="F9" s="21" t="s">
        <v>0</v>
      </c>
    </row>
    <row r="10" spans="1:7" x14ac:dyDescent="0.25">
      <c r="A10" s="1"/>
    </row>
    <row r="11" spans="1:7" x14ac:dyDescent="0.25">
      <c r="A11" t="s">
        <v>49</v>
      </c>
      <c r="F11" s="22">
        <v>3826.77</v>
      </c>
      <c r="G11" s="23" t="s">
        <v>25</v>
      </c>
    </row>
    <row r="13" spans="1:7" x14ac:dyDescent="0.25">
      <c r="A13" s="20" t="s">
        <v>25</v>
      </c>
    </row>
    <row r="14" spans="1:7" x14ac:dyDescent="0.25">
      <c r="A14" t="s">
        <v>50</v>
      </c>
      <c r="F14" s="24">
        <v>451.22</v>
      </c>
      <c r="G14" s="23" t="s">
        <v>25</v>
      </c>
    </row>
    <row r="15" spans="1:7" x14ac:dyDescent="0.25">
      <c r="A15" t="s">
        <v>51</v>
      </c>
      <c r="F15" s="24">
        <f>+[1]Summary!I15</f>
        <v>726.99</v>
      </c>
      <c r="G15" s="23" t="s">
        <v>25</v>
      </c>
    </row>
    <row r="16" spans="1:7" x14ac:dyDescent="0.25">
      <c r="F16" s="22">
        <f>+F14+F15</f>
        <v>1178.21</v>
      </c>
      <c r="G16" s="23"/>
    </row>
    <row r="17" spans="1:7" x14ac:dyDescent="0.25">
      <c r="A17" s="20" t="s">
        <v>26</v>
      </c>
      <c r="F17" s="25"/>
    </row>
    <row r="18" spans="1:7" x14ac:dyDescent="0.25">
      <c r="A18" t="s">
        <v>52</v>
      </c>
      <c r="F18" s="25">
        <f>+[1]Summary!I17</f>
        <v>379.25</v>
      </c>
      <c r="G18" t="s">
        <v>26</v>
      </c>
    </row>
    <row r="19" spans="1:7" x14ac:dyDescent="0.25">
      <c r="A19" t="s">
        <v>53</v>
      </c>
      <c r="F19" s="25">
        <f>+[1]Summary!I19</f>
        <v>560</v>
      </c>
      <c r="G19" t="s">
        <v>26</v>
      </c>
    </row>
    <row r="20" spans="1:7" x14ac:dyDescent="0.25">
      <c r="A20" t="s">
        <v>54</v>
      </c>
      <c r="F20" s="25">
        <f>+[1]Summary!I21</f>
        <v>255</v>
      </c>
      <c r="G20" t="s">
        <v>26</v>
      </c>
    </row>
    <row r="21" spans="1:7" x14ac:dyDescent="0.25">
      <c r="A21" t="s">
        <v>55</v>
      </c>
      <c r="F21" s="24">
        <v>31.81</v>
      </c>
      <c r="G21" s="23" t="s">
        <v>25</v>
      </c>
    </row>
    <row r="22" spans="1:7" x14ac:dyDescent="0.25">
      <c r="A22" t="s">
        <v>56</v>
      </c>
      <c r="F22" s="25">
        <f>+[1]Summary!I28</f>
        <v>0</v>
      </c>
      <c r="G22" t="s">
        <v>26</v>
      </c>
    </row>
    <row r="23" spans="1:7" x14ac:dyDescent="0.25">
      <c r="A23" t="s">
        <v>57</v>
      </c>
      <c r="F23" s="25">
        <f>+[1]Summary!I30</f>
        <v>39</v>
      </c>
      <c r="G23" t="s">
        <v>26</v>
      </c>
    </row>
    <row r="24" spans="1:7" x14ac:dyDescent="0.25">
      <c r="A24" t="s">
        <v>58</v>
      </c>
      <c r="F24" s="25">
        <f>+[1]Summary!I32</f>
        <v>40</v>
      </c>
      <c r="G24" t="s">
        <v>26</v>
      </c>
    </row>
    <row r="25" spans="1:7" x14ac:dyDescent="0.25">
      <c r="A25" t="s">
        <v>59</v>
      </c>
      <c r="B25" s="16"/>
      <c r="F25" s="25">
        <f>+[1]Summary!I34</f>
        <v>48.4</v>
      </c>
      <c r="G25" t="s">
        <v>26</v>
      </c>
    </row>
    <row r="26" spans="1:7" x14ac:dyDescent="0.25">
      <c r="B26" s="16"/>
      <c r="F26" s="25"/>
    </row>
    <row r="27" spans="1:7" x14ac:dyDescent="0.25">
      <c r="A27" t="s">
        <v>60</v>
      </c>
      <c r="B27" s="25"/>
      <c r="F27" s="25">
        <f>+[1]Summary!I36</f>
        <v>265.18</v>
      </c>
      <c r="G27" t="s">
        <v>26</v>
      </c>
    </row>
    <row r="28" spans="1:7" x14ac:dyDescent="0.25">
      <c r="B28" s="25"/>
      <c r="F28" s="3">
        <f>SUM(F18:F27)</f>
        <v>1618.64</v>
      </c>
    </row>
    <row r="29" spans="1:7" x14ac:dyDescent="0.25">
      <c r="B29" s="25"/>
      <c r="F29" s="26"/>
    </row>
    <row r="30" spans="1:7" x14ac:dyDescent="0.25">
      <c r="F30" s="27" t="s">
        <v>0</v>
      </c>
    </row>
    <row r="31" spans="1:7" x14ac:dyDescent="0.25">
      <c r="A31" t="s">
        <v>61</v>
      </c>
      <c r="D31" s="28" t="s">
        <v>62</v>
      </c>
      <c r="E31" s="29"/>
      <c r="F31" s="24">
        <f>+F16+F21+F11</f>
        <v>5036.79</v>
      </c>
      <c r="G31" s="23" t="s">
        <v>25</v>
      </c>
    </row>
    <row r="32" spans="1:7" x14ac:dyDescent="0.25">
      <c r="F32" s="25">
        <f>+F28-F21</f>
        <v>1586.8300000000002</v>
      </c>
      <c r="G32" t="s">
        <v>26</v>
      </c>
    </row>
    <row r="33" spans="1:7" x14ac:dyDescent="0.25">
      <c r="A33" s="30" t="s">
        <v>63</v>
      </c>
      <c r="B33" s="30"/>
      <c r="F33" s="3">
        <f>+F31-F32</f>
        <v>3449.96</v>
      </c>
      <c r="G33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Report 2020-2021</vt:lpstr>
      <vt:lpstr>Summary</vt:lpstr>
      <vt:lpstr>P &amp; L 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jilland ianhart</dc:creator>
  <cp:lastModifiedBy>Jill and Ian</cp:lastModifiedBy>
  <cp:lastPrinted>2022-04-21T16:19:57Z</cp:lastPrinted>
  <dcterms:created xsi:type="dcterms:W3CDTF">2019-04-05T16:05:08Z</dcterms:created>
  <dcterms:modified xsi:type="dcterms:W3CDTF">2022-05-05T20:37:37Z</dcterms:modified>
</cp:coreProperties>
</file>